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166925"/>
  <mc:AlternateContent xmlns:mc="http://schemas.openxmlformats.org/markup-compatibility/2006">
    <mc:Choice Requires="x15">
      <x15ac:absPath xmlns:x15ac="http://schemas.microsoft.com/office/spreadsheetml/2010/11/ac" url="https://forescout.sharepoint.com/sites/ot.proservices/Shared Documents/General/Templates/"/>
    </mc:Choice>
  </mc:AlternateContent>
  <xr:revisionPtr revIDLastSave="0" documentId="13_ncr:1_{81DE6C32-A4A7-8C42-A9F2-7837620E93C8}" xr6:coauthVersionLast="45" xr6:coauthVersionMax="45" xr10:uidLastSave="{00000000-0000-0000-0000-000000000000}"/>
  <bookViews>
    <workbookView xWindow="0" yWindow="460" windowWidth="28800" windowHeight="16600" activeTab="2" xr2:uid="{391DF7EB-0191-3E4B-ADD5-CD128B8AE785}"/>
  </bookViews>
  <sheets>
    <sheet name="TrackingSheet" sheetId="2" r:id="rId1"/>
    <sheet name="CC1" sheetId="1" r:id="rId2"/>
    <sheet name="CC2"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6" l="1"/>
  <c r="C14" i="6" s="1"/>
  <c r="C7" i="6" l="1"/>
  <c r="C8" i="6"/>
  <c r="D32" i="6" s="1"/>
  <c r="C9" i="6"/>
  <c r="C10" i="6"/>
  <c r="C11" i="6"/>
  <c r="C15" i="6"/>
  <c r="C17" i="6"/>
  <c r="D28" i="6" s="1"/>
  <c r="C4" i="6"/>
  <c r="C12" i="6"/>
  <c r="C5" i="6"/>
  <c r="C13" i="6"/>
  <c r="C16" i="6"/>
  <c r="C6" i="6"/>
  <c r="C3" i="1"/>
  <c r="D38" i="6" l="1"/>
  <c r="D36" i="6"/>
  <c r="D34" i="6"/>
  <c r="C4" i="1"/>
  <c r="C5" i="1"/>
  <c r="C15" i="1"/>
  <c r="C14" i="1"/>
  <c r="C13" i="1"/>
  <c r="C11" i="1"/>
  <c r="C10" i="1"/>
  <c r="C9" i="1"/>
  <c r="C8" i="1"/>
  <c r="C6" i="1"/>
  <c r="C12" i="1"/>
  <c r="C17" i="1"/>
  <c r="C16" i="1"/>
  <c r="D27" i="1" s="1"/>
  <c r="C7" i="1"/>
  <c r="D31" i="1" s="1"/>
  <c r="D37" i="1" l="1"/>
  <c r="D33" i="1"/>
  <c r="D35" i="1"/>
</calcChain>
</file>

<file path=xl/sharedStrings.xml><?xml version="1.0" encoding="utf-8"?>
<sst xmlns="http://schemas.openxmlformats.org/spreadsheetml/2006/main" count="233" uniqueCount="135">
  <si>
    <t>Check</t>
  </si>
  <si>
    <t>Description</t>
  </si>
  <si>
    <t>Additional Information</t>
  </si>
  <si>
    <t>Date/Time Completed</t>
  </si>
  <si>
    <t>Confirm Command Center SSH Connectivity for Administrative Management</t>
  </si>
  <si>
    <t>Try to SSH from an engineering workstation in the enterprise network to the Command Center.</t>
  </si>
  <si>
    <t>Confirm NTP Command Center Settings are Set</t>
  </si>
  <si>
    <t>NTP Servers:</t>
  </si>
  <si>
    <t>From the SilentDefense Command Center GUI, browse to the Command Center NTP settings (Settings -&gt; Date and time). 
NTP should be enabled and set for the proper NTP servers.</t>
  </si>
  <si>
    <t>Number of Days to Keep Alerts:</t>
  </si>
  <si>
    <t>Confirm CSV Localization is Correct</t>
  </si>
  <si>
    <t xml:space="preserve">CSV Separator: </t>
  </si>
  <si>
    <r>
      <t xml:space="preserve">Admin PWD:
Local Users: (OPTIONAL)
Local Roles:
</t>
    </r>
    <r>
      <rPr>
        <b/>
        <sz val="12"/>
        <color theme="1"/>
        <rFont val="Calibri"/>
        <family val="2"/>
        <scheme val="minor"/>
      </rPr>
      <t xml:space="preserve">Password Rules
</t>
    </r>
    <r>
      <rPr>
        <sz val="12"/>
        <color theme="1"/>
        <rFont val="Calibri"/>
        <family val="2"/>
        <scheme val="minor"/>
      </rPr>
      <t>Length:
Char Groups:
History:
Age:
Failures:</t>
    </r>
  </si>
  <si>
    <t>From the SilentDefense Command Center GUI, browse to "Settings -&gt; LDAP" and configure the LDAP system. Verify it works by using LDAP credentials to logon to the SD CC GUI.</t>
  </si>
  <si>
    <t>AD IP:
Backup AP IP:
Bind User Name:
Bind Password:
AD SD Groups:</t>
  </si>
  <si>
    <t>From the SilentDefense Command Center GUI, browse to "Settings -&gt; Alert Forwarding" page and verify the forwarder is set up correctly.</t>
  </si>
  <si>
    <t>From the SilentDefense Command Center GUI, browse to "Settings -&gt; User activity log forwarding" page and verify the forwarder is set up correctly.</t>
  </si>
  <si>
    <t>From the SilentDefense Command Center GUI, browse to "Settings -&gt; Health status log forwarding" page and verify the forwarder is set up correctly.</t>
  </si>
  <si>
    <t>New Value:</t>
  </si>
  <si>
    <t>Tracking Sheet</t>
  </si>
  <si>
    <t>Location</t>
  </si>
  <si>
    <t>Designation</t>
  </si>
  <si>
    <t>Type</t>
  </si>
  <si>
    <t>Make</t>
  </si>
  <si>
    <t>Serial Number</t>
  </si>
  <si>
    <t>Asset Tag</t>
  </si>
  <si>
    <t>IP Address</t>
  </si>
  <si>
    <t>Sub</t>
  </si>
  <si>
    <t>Gateway</t>
  </si>
  <si>
    <t>DNS 1</t>
  </si>
  <si>
    <t>DNS 2</t>
  </si>
  <si>
    <t>Site1</t>
  </si>
  <si>
    <t>Tag1</t>
  </si>
  <si>
    <t>192.168.1.1</t>
  </si>
  <si>
    <t>255.255.255.248</t>
  </si>
  <si>
    <t>192.168.1.254</t>
  </si>
  <si>
    <t>Site2</t>
  </si>
  <si>
    <t>192.168.1.2</t>
  </si>
  <si>
    <t>CommandCenter Name</t>
  </si>
  <si>
    <t>CC1</t>
  </si>
  <si>
    <t>CC2</t>
  </si>
  <si>
    <t>Model/Version</t>
  </si>
  <si>
    <t>NTP1</t>
  </si>
  <si>
    <t>NTP2</t>
  </si>
  <si>
    <t>Data is matched on the CC Name column here to the sheet name of the CC</t>
  </si>
  <si>
    <t>LEGEND</t>
  </si>
  <si>
    <t>GRAY = Information; Do Not Change Values</t>
  </si>
  <si>
    <t>DARK GREEN = Autopopulated from Tracking and Schedule</t>
  </si>
  <si>
    <t>RED = Value missing from Tracking or Schedule sheet</t>
  </si>
  <si>
    <t>LIGHT GREEN = User entry</t>
  </si>
  <si>
    <t>Comments/Issues</t>
  </si>
  <si>
    <t>Installation Information</t>
  </si>
  <si>
    <t>Planned Start Date</t>
  </si>
  <si>
    <t>Actual Start Date</t>
  </si>
  <si>
    <t>Engineer</t>
  </si>
  <si>
    <t>No.</t>
  </si>
  <si>
    <t>Comments</t>
  </si>
  <si>
    <t>CC Installation Checklist</t>
  </si>
  <si>
    <t>CC Name</t>
  </si>
  <si>
    <t xml:space="preserve">Subnet: </t>
  </si>
  <si>
    <t xml:space="preserve">Gateway: </t>
  </si>
  <si>
    <t>DNS Server(s):</t>
  </si>
  <si>
    <t>Configure CC with Management IP Information</t>
  </si>
  <si>
    <t>Document device serial number</t>
  </si>
  <si>
    <t>Document the serial number from the device to be installed on Tracking sheet.</t>
  </si>
  <si>
    <t>Confirm CC BIOS Power Settings</t>
  </si>
  <si>
    <t xml:space="preserve">Confirm that the CC BIOS is set to boot the system if there is a power loss to the unit.  </t>
  </si>
  <si>
    <t xml:space="preserve">CC IP: </t>
  </si>
  <si>
    <t>CC IP</t>
  </si>
  <si>
    <t>CC Type</t>
  </si>
  <si>
    <t>CC Make</t>
  </si>
  <si>
    <t>CC Model</t>
  </si>
  <si>
    <t>CC Serial Number</t>
  </si>
  <si>
    <t>CC Asset Tag</t>
  </si>
  <si>
    <t>Backup CC IP</t>
  </si>
  <si>
    <t>Confirm Weekly Alert Cleanup is Scheduled</t>
  </si>
  <si>
    <t>From the Command Center OS CLI (SSH into the system if necessary), run "sudo sdconfig" and choose the proper CSV separator.</t>
  </si>
  <si>
    <t>SIEM IP:
Protocol:
UDP / TCP / TLS
Port:
Message Format:
CEF / LEEF / JSON</t>
  </si>
  <si>
    <t>CC Subnet</t>
  </si>
  <si>
    <t>CC Gateway</t>
  </si>
  <si>
    <t>dns1</t>
  </si>
  <si>
    <t>dns2</t>
  </si>
  <si>
    <t>ntp1</t>
  </si>
  <si>
    <t>ntp2</t>
  </si>
  <si>
    <t>type</t>
  </si>
  <si>
    <t>make</t>
  </si>
  <si>
    <t>model</t>
  </si>
  <si>
    <t>serial</t>
  </si>
  <si>
    <t>designation</t>
  </si>
  <si>
    <t>The CC needs to have the following information for the management IP:  IP Address, Subnet Mask, Gateway, DNS Server. This is entered on the Tracking Sheet and will populate here for reference. Use sdconfig to configure IP information.</t>
  </si>
  <si>
    <t>designation2</t>
  </si>
  <si>
    <t>type2</t>
  </si>
  <si>
    <t>make2</t>
  </si>
  <si>
    <t>model2</t>
  </si>
  <si>
    <t>serial2</t>
  </si>
  <si>
    <t>Tag2</t>
  </si>
  <si>
    <t>NTP 1</t>
  </si>
  <si>
    <t>NTP 2</t>
  </si>
  <si>
    <t>From the SilentDefense Command Center GUI, browse to "Settings -&gt; Activity Scheduling" and set up a daily activity for the Reindex task. Ideally, run each task on the weekend several hours apart from the other scheduled activities.</t>
  </si>
  <si>
    <t>From the SilentDefense Command Center GUI, browse to "Settings -&gt; Activity Scheduling" and set up a weekly activity to clean up the alert database. Ideally, run each task on the weekend several hours apart from the other scheduled activities.</t>
  </si>
  <si>
    <t>From the SilentDefense Command Center GUI, browse to "Settings -&gt; Users and Roles". Create local accounts, passwords, and roles if needed.</t>
  </si>
  <si>
    <t>Upload License</t>
  </si>
  <si>
    <t>When adding a Command Center, also rename a CC checklist sheet to match the CC name in Column C</t>
  </si>
  <si>
    <t>User fills in all data in this sheet. It is then populated in Individual CC Sheets using the sheet name to match the Command Center name column</t>
  </si>
  <si>
    <t>Change the Druid Historical Node Max Size (To be done at large installations/retuning)</t>
  </si>
  <si>
    <t>Confirm Alert Forwarding to SIEM (Optional)</t>
  </si>
  <si>
    <t>Confirm LDAP Integration is Working (Optional)</t>
  </si>
  <si>
    <t>Confirm Health Status Log Forwarding (Optional)</t>
  </si>
  <si>
    <t>Replication (Optional)</t>
  </si>
  <si>
    <t>Enable Replication following Install and Configuration guide</t>
  </si>
  <si>
    <t>Browse to the management IP address (https://) and enter the default credentials of 'admin' 'admin'. You will be prompted to create a new admin password.</t>
  </si>
  <si>
    <t>Log into the Command Center GUI, click Upload License -&gt; To Command Center. Browse to the license file, choose Upload then Finish.</t>
  </si>
  <si>
    <t>Confirm Weekly Database Vacuum task is Scheduled</t>
  </si>
  <si>
    <t>Confirm Weekly Database Analyze task is Scheduled</t>
  </si>
  <si>
    <t>From the SilentDefense Command Center GUI, browse to "Settings -&gt; Activity Scheduling" and set up a weekly activity for the Vacuum database maintainer task.  Ideally, run each task on the weekend several hours apart from the other scheduled activities.</t>
  </si>
  <si>
    <t>From the SilentDefense Command Center GUI, browse to "Settings -&gt; Activity Scheduling" and set up a weekly activity for the Analyze database maintainer task.  Ideally, run each task on the weekend several hours apart from the other scheduled activities.</t>
  </si>
  <si>
    <t>Confirm User Audit Log Forwarding to SIEM (Optional)</t>
  </si>
  <si>
    <t>The following settings are OPTIONAL.</t>
  </si>
  <si>
    <t>Set the Login Disclaimer (Optional)</t>
  </si>
  <si>
    <t>Browse to Settings -&gt; Login Disclaimer and enter the desired disclaimer to display on the login screen.</t>
  </si>
  <si>
    <t>Set Expected Network Interface Status for each network interface</t>
  </si>
  <si>
    <t>Click on the monitor icon in the top right in the dark blue bar. For each network interface, click Edit Settings and change the value to match the current 'running status' for that network interface. No interface's expected status should be left as 'as at startup'.</t>
  </si>
  <si>
    <t>Set up Local Credentials (Optional)</t>
  </si>
  <si>
    <t>Change Web Application Admin Password</t>
  </si>
  <si>
    <t>Confirm Daily Database Reindex is Scheduled</t>
  </si>
  <si>
    <t xml:space="preserve">For large installations, update the file "/opt/druid/conf/historical/runtime.properties" and change the parameters - 'druid.server.maxSize' and 'druid.segmentCache.locations' - to a value that is equal to at least 25% greater than the size of the "flow-info" segments in the Command Center -&gt; Diagnostics -&gt; Analytics DB page.  
</t>
  </si>
  <si>
    <t>The following setting is for larger installations. These values should be checked after adding every 5 to 10 sensors.</t>
  </si>
  <si>
    <t>From the SilentDefense Command Center GUI, browse to "Settings -&gt; Network logs forwarding" page and verify the forwarder is set up correctly.</t>
  </si>
  <si>
    <t>Confirm Network Log Forwarding to SIEM (Optional)</t>
  </si>
  <si>
    <t>Confirm Monthly Database Vacuum task is Scheduled</t>
  </si>
  <si>
    <t>From the SilentDefense Command Center GUI, browse to "Settings -&gt; Activity Scheduling" and set up a monthly activity for the Vacuum database maintainer task.  Ideally, run on Sunday at around 12pm every 4 weeks.</t>
  </si>
  <si>
    <t>From the SilentDefense Command Center GUI, browse to "Settings -&gt; Activity Scheduling" and set up a weekly activity for the Analyze database maintainer task.  Ideally, run on Sunday night around 10pm.</t>
  </si>
  <si>
    <t>From the SilentDefense Command Center GUI, browse to "Settings -&gt; Activity Scheduling" and set up a weekly activity to clean up the alert database. Ideally, run every Sunday at 4am.</t>
  </si>
  <si>
    <t>Confirm Weekly Host Changelog Cleanup is Scheduled</t>
  </si>
  <si>
    <t>From the SilentDefense Command Center GUI, browse to "Settings -&gt; Activity Scheduling" and set up a weekly activity for the Host Changelog Cleanup task. Ideally, run every Sunday at 8am.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</si>
</sst>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2"/>
      <color theme="1"/>
      <name val="Calibri"/>
      <family val="2"/>
      <scheme val="minor"/>
    </font>
    <font>
      <b/>
      <sz val="12"/>
      <color theme="1"/>
      <name val="Calibri"/>
      <family val="2"/>
      <scheme val="minor"/>
    </font>
    <font>
      <b/>
      <sz val="11"/>
      <color theme="1"/>
      <name val="Calibri"/>
      <family val="2"/>
      <scheme val="minor"/>
    </font>
    <font>
      <b/>
      <sz val="11"/>
      <color theme="0"/>
      <name val="Calibri"/>
      <family val="2"/>
      <scheme val="minor"/>
    </font>
    <font>
      <sz val="10"/>
      <color theme="1"/>
      <name val="Tahoma"/>
      <family val="2"/>
    </font>
    <font>
      <sz val="12"/>
      <color rgb="FF000000"/>
      <name val="Calibri"/>
      <family val="2"/>
    </font>
  </fonts>
  <fills count="10">
    <fill>
      <patternFill patternType="none"/>
    </fill>
    <fill>
      <patternFill patternType="gray125"/>
    </fill>
    <fill>
      <patternFill patternType="solid">
        <fgColor theme="2" tint="-9.9978637043366805E-2"/>
        <bgColor indexed="64"/>
      </patternFill>
    </fill>
    <fill>
      <patternFill patternType="solid">
        <fgColor theme="4"/>
        <bgColor theme="4"/>
      </patternFill>
    </fill>
    <fill>
      <patternFill patternType="solid">
        <fgColor theme="9" tint="0.79998168889431442"/>
        <bgColor indexed="64"/>
      </patternFill>
    </fill>
    <fill>
      <patternFill patternType="solid">
        <fgColor rgb="FFC6D9F1"/>
        <bgColor indexed="64"/>
      </patternFill>
    </fill>
    <fill>
      <patternFill patternType="solid">
        <fgColor theme="4"/>
        <bgColor indexed="64"/>
      </patternFill>
    </fill>
    <fill>
      <patternFill patternType="solid">
        <fgColor theme="0" tint="-0.249977111117893"/>
        <bgColor indexed="64"/>
      </patternFill>
    </fill>
    <fill>
      <patternFill patternType="solid">
        <fgColor theme="9"/>
        <bgColor indexed="64"/>
      </patternFill>
    </fill>
    <fill>
      <patternFill patternType="solid">
        <fgColor rgb="FFFF0000"/>
        <bgColor indexed="64"/>
      </patternFill>
    </fill>
  </fills>
  <borders count="31">
    <border>
      <left/>
      <right/>
      <top/>
      <bottom/>
      <diagonal/>
    </border>
    <border>
      <left/>
      <right/>
      <top/>
      <bottom style="thick">
        <color auto="1"/>
      </bottom>
      <diagonal/>
    </border>
    <border>
      <left/>
      <right/>
      <top style="thick">
        <color auto="1"/>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4">
    <xf numFmtId="0" fontId="0" fillId="0" borderId="0" xfId="0"/>
    <xf numFmtId="0" fontId="3" fillId="3" borderId="3" xfId="0" applyFont="1" applyFill="1" applyBorder="1"/>
    <xf numFmtId="0" fontId="0" fillId="4" borderId="4" xfId="0" applyFill="1" applyBorder="1"/>
    <xf numFmtId="0" fontId="0" fillId="7" borderId="8" xfId="0" applyFill="1" applyBorder="1"/>
    <xf numFmtId="0" fontId="0" fillId="8" borderId="9" xfId="0" applyFill="1" applyBorder="1" applyAlignment="1">
      <alignment horizontal="left"/>
    </xf>
    <xf numFmtId="0" fontId="0" fillId="9" borderId="10" xfId="0" applyFill="1" applyBorder="1" applyAlignment="1">
      <alignment horizontal="left" vertical="top"/>
    </xf>
    <xf numFmtId="0" fontId="0" fillId="9" borderId="11" xfId="0" applyFill="1" applyBorder="1" applyAlignment="1">
      <alignment horizontal="left" vertical="top"/>
    </xf>
    <xf numFmtId="0" fontId="0" fillId="7" borderId="12" xfId="0" applyFill="1" applyBorder="1"/>
    <xf numFmtId="0" fontId="0" fillId="7" borderId="15" xfId="0" applyFill="1" applyBorder="1"/>
    <xf numFmtId="0" fontId="0" fillId="4" borderId="16" xfId="0" applyFill="1" applyBorder="1" applyAlignment="1">
      <alignment horizontal="left"/>
    </xf>
    <xf numFmtId="0" fontId="0" fillId="0" borderId="0" xfId="0" applyAlignment="1">
      <alignment vertical="top"/>
    </xf>
    <xf numFmtId="0" fontId="0" fillId="7" borderId="17" xfId="0" applyFill="1" applyBorder="1"/>
    <xf numFmtId="0" fontId="0" fillId="4" borderId="18" xfId="0" applyFill="1" applyBorder="1" applyAlignment="1">
      <alignment horizontal="left"/>
    </xf>
    <xf numFmtId="0" fontId="4" fillId="5" borderId="19" xfId="0" applyFont="1" applyFill="1" applyBorder="1" applyAlignment="1">
      <alignment horizontal="left" vertical="top" wrapText="1"/>
    </xf>
    <xf numFmtId="0" fontId="4" fillId="5" borderId="6" xfId="0" applyFont="1" applyFill="1" applyBorder="1" applyAlignment="1">
      <alignment vertical="top" wrapText="1"/>
    </xf>
    <xf numFmtId="0" fontId="4" fillId="7" borderId="22" xfId="0" applyFont="1" applyFill="1" applyBorder="1" applyAlignment="1">
      <alignment horizontal="left" vertical="top" wrapText="1"/>
    </xf>
    <xf numFmtId="0" fontId="4" fillId="7" borderId="23" xfId="0" applyFont="1" applyFill="1" applyBorder="1" applyAlignment="1">
      <alignment horizontal="left" vertical="top" wrapText="1"/>
    </xf>
    <xf numFmtId="0" fontId="4" fillId="8" borderId="23"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7" borderId="24" xfId="0" applyFont="1" applyFill="1" applyBorder="1" applyAlignment="1">
      <alignment vertical="top" wrapText="1"/>
    </xf>
    <xf numFmtId="0" fontId="5" fillId="8" borderId="24" xfId="0" applyFont="1" applyFill="1" applyBorder="1" applyAlignment="1">
      <alignment vertical="top" wrapText="1"/>
    </xf>
    <xf numFmtId="14" fontId="4" fillId="4" borderId="24" xfId="0" applyNumberFormat="1" applyFont="1" applyFill="1" applyBorder="1" applyAlignment="1">
      <alignment vertical="top" wrapText="1"/>
    </xf>
    <xf numFmtId="0" fontId="4" fillId="4" borderId="24" xfId="0" applyFont="1" applyFill="1" applyBorder="1" applyAlignment="1">
      <alignment horizontal="left" vertical="top" wrapText="1"/>
    </xf>
    <xf numFmtId="0" fontId="4" fillId="7" borderId="22" xfId="0" applyFont="1" applyFill="1" applyBorder="1" applyAlignment="1">
      <alignment horizontal="left" vertical="top" wrapText="1"/>
    </xf>
    <xf numFmtId="0" fontId="4" fillId="7" borderId="22" xfId="0" applyFont="1" applyFill="1" applyBorder="1" applyAlignment="1">
      <alignment horizontal="left" vertical="top" wrapText="1"/>
    </xf>
    <xf numFmtId="0" fontId="0" fillId="4" borderId="25" xfId="0" applyFill="1" applyBorder="1" applyAlignment="1">
      <alignment horizontal="left" vertical="top" wrapText="1"/>
    </xf>
    <xf numFmtId="0" fontId="0" fillId="4" borderId="26" xfId="0" applyFill="1" applyBorder="1" applyAlignment="1">
      <alignment horizontal="left" vertical="top" wrapText="1"/>
    </xf>
    <xf numFmtId="0" fontId="0" fillId="4" borderId="27" xfId="0" applyFill="1" applyBorder="1" applyAlignment="1">
      <alignment horizontal="left" vertical="top" wrapText="1"/>
    </xf>
    <xf numFmtId="0" fontId="0" fillId="4" borderId="28" xfId="0" applyFill="1" applyBorder="1" applyAlignment="1">
      <alignment horizontal="left" vertical="top" wrapText="1"/>
    </xf>
    <xf numFmtId="0" fontId="0" fillId="4" borderId="29" xfId="0" applyFill="1" applyBorder="1" applyAlignment="1">
      <alignment vertical="top" wrapText="1"/>
    </xf>
    <xf numFmtId="0" fontId="0" fillId="4" borderId="30" xfId="0" applyFill="1" applyBorder="1" applyAlignment="1">
      <alignment vertical="top" wrapText="1"/>
    </xf>
    <xf numFmtId="0" fontId="0" fillId="4" borderId="27" xfId="0" applyFill="1" applyBorder="1" applyAlignment="1">
      <alignment vertical="top" wrapText="1"/>
    </xf>
    <xf numFmtId="0" fontId="0" fillId="4" borderId="28" xfId="0" applyFill="1" applyBorder="1" applyAlignment="1">
      <alignment vertical="top" wrapText="1"/>
    </xf>
    <xf numFmtId="0" fontId="4" fillId="5" borderId="0" xfId="0" applyFont="1" applyFill="1" applyBorder="1" applyAlignment="1">
      <alignment vertical="top" wrapText="1"/>
    </xf>
    <xf numFmtId="0" fontId="4" fillId="7" borderId="19" xfId="0" applyFont="1" applyFill="1" applyBorder="1" applyAlignment="1">
      <alignment horizontal="left" vertical="top" wrapText="1"/>
    </xf>
    <xf numFmtId="0" fontId="4" fillId="7" borderId="6" xfId="0" applyFont="1" applyFill="1" applyBorder="1" applyAlignment="1">
      <alignment vertical="top" wrapText="1"/>
    </xf>
    <xf numFmtId="0" fontId="5" fillId="8" borderId="6" xfId="0" applyFont="1" applyFill="1" applyBorder="1" applyAlignment="1">
      <alignment vertical="top" wrapText="1"/>
    </xf>
    <xf numFmtId="14" fontId="4" fillId="4" borderId="6" xfId="0" applyNumberFormat="1" applyFont="1" applyFill="1" applyBorder="1" applyAlignment="1">
      <alignment vertical="top" wrapText="1"/>
    </xf>
    <xf numFmtId="0" fontId="4" fillId="5" borderId="5" xfId="0" applyFont="1" applyFill="1" applyBorder="1" applyAlignment="1">
      <alignment horizontal="left" vertical="center"/>
    </xf>
    <xf numFmtId="0" fontId="4" fillId="7" borderId="22" xfId="0" applyFont="1" applyFill="1" applyBorder="1" applyAlignment="1">
      <alignment horizontal="left" vertical="top" wrapText="1"/>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0" xfId="0" applyFont="1" applyFill="1" applyAlignment="1">
      <alignment horizontal="left"/>
    </xf>
    <xf numFmtId="0" fontId="4" fillId="5" borderId="5"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13" xfId="0" applyFont="1" applyFill="1" applyBorder="1" applyAlignment="1">
      <alignment horizontal="left" vertical="top" wrapText="1"/>
    </xf>
    <xf numFmtId="0" fontId="4" fillId="5" borderId="14"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7" borderId="7" xfId="0" applyFont="1" applyFill="1" applyBorder="1" applyAlignment="1">
      <alignment horizontal="left" vertical="top" wrapText="1"/>
    </xf>
    <xf numFmtId="0" fontId="0" fillId="8" borderId="7" xfId="0" applyFill="1" applyBorder="1" applyAlignment="1">
      <alignment horizontal="left" vertical="top"/>
    </xf>
    <xf numFmtId="0" fontId="0" fillId="4" borderId="10" xfId="0" applyFill="1" applyBorder="1" applyAlignment="1">
      <alignment horizontal="left" vertical="top"/>
    </xf>
    <xf numFmtId="0" fontId="0" fillId="4" borderId="11" xfId="0" applyFill="1" applyBorder="1" applyAlignment="1">
      <alignment horizontal="left" vertical="top"/>
    </xf>
    <xf numFmtId="0" fontId="4" fillId="7" borderId="20" xfId="0" applyFont="1" applyFill="1" applyBorder="1" applyAlignment="1">
      <alignment horizontal="left" vertical="top" wrapText="1"/>
    </xf>
    <xf numFmtId="0" fontId="4" fillId="7" borderId="21" xfId="0" applyFont="1" applyFill="1" applyBorder="1" applyAlignment="1">
      <alignment horizontal="left" vertical="top" wrapText="1"/>
    </xf>
    <xf numFmtId="0" fontId="4" fillId="7" borderId="22" xfId="0" applyFont="1" applyFill="1" applyBorder="1" applyAlignment="1">
      <alignment horizontal="left" vertical="top" wrapText="1"/>
    </xf>
    <xf numFmtId="0" fontId="4" fillId="7" borderId="20" xfId="0" applyFont="1" applyFill="1" applyBorder="1" applyAlignment="1">
      <alignment vertical="top" wrapText="1"/>
    </xf>
    <xf numFmtId="0" fontId="4" fillId="7" borderId="21" xfId="0" applyFont="1" applyFill="1" applyBorder="1" applyAlignment="1">
      <alignment vertical="top" wrapText="1"/>
    </xf>
    <xf numFmtId="0" fontId="4" fillId="7" borderId="22" xfId="0" applyFont="1" applyFill="1" applyBorder="1" applyAlignment="1">
      <alignment vertical="top" wrapText="1"/>
    </xf>
    <xf numFmtId="14" fontId="4" fillId="4" borderId="20" xfId="0" applyNumberFormat="1" applyFont="1" applyFill="1" applyBorder="1" applyAlignment="1">
      <alignment vertical="top" wrapText="1"/>
    </xf>
    <xf numFmtId="14" fontId="4" fillId="4" borderId="21" xfId="0" applyNumberFormat="1" applyFont="1" applyFill="1" applyBorder="1" applyAlignment="1">
      <alignment vertical="top" wrapText="1"/>
    </xf>
    <xf numFmtId="14" fontId="4" fillId="4" borderId="22" xfId="0" applyNumberFormat="1" applyFont="1" applyFill="1" applyBorder="1" applyAlignment="1">
      <alignment vertical="top" wrapText="1"/>
    </xf>
    <xf numFmtId="0" fontId="4" fillId="4" borderId="20" xfId="0" applyFont="1" applyFill="1" applyBorder="1" applyAlignment="1">
      <alignment horizontal="left" vertical="top" wrapText="1"/>
    </xf>
    <xf numFmtId="0" fontId="4" fillId="4" borderId="21" xfId="0" applyFont="1" applyFill="1" applyBorder="1" applyAlignment="1">
      <alignment horizontal="left" vertical="top" wrapText="1"/>
    </xf>
    <xf numFmtId="0" fontId="4" fillId="4" borderId="22" xfId="0" applyFont="1" applyFill="1" applyBorder="1" applyAlignment="1">
      <alignment horizontal="left" vertical="top" wrapText="1"/>
    </xf>
  </cellXfs>
  <cellStyles count="1">
    <cellStyle name="Normal" xfId="0" builtinId="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75AB7-F687-3C4E-B057-7F0887A3FE42}">
  <dimension ref="A1:O8"/>
  <sheetViews>
    <sheetView zoomScale="130" zoomScaleNormal="130" workbookViewId="0">
      <selection activeCell="A9" sqref="A9"/>
    </sheetView>
  </sheetViews>
  <sheetFormatPr baseColWidth="10" defaultColWidth="10.6640625" defaultRowHeight="16"/>
  <cols>
    <col min="1" max="8" width="20.83203125" customWidth="1"/>
    <col min="9" max="15" width="15.83203125" customWidth="1"/>
  </cols>
  <sheetData>
    <row r="1" spans="1:15" ht="17" thickBot="1">
      <c r="A1" s="40" t="s">
        <v>19</v>
      </c>
      <c r="B1" s="40"/>
      <c r="C1" s="40"/>
      <c r="D1" s="40"/>
      <c r="E1" s="40"/>
      <c r="F1" s="40"/>
      <c r="G1" s="40"/>
      <c r="H1" s="40"/>
      <c r="I1" s="40"/>
      <c r="J1" s="40"/>
      <c r="K1" s="40"/>
      <c r="L1" s="40"/>
      <c r="M1" s="40"/>
    </row>
    <row r="2" spans="1:15" ht="17" thickTop="1">
      <c r="A2" s="41" t="s">
        <v>103</v>
      </c>
      <c r="B2" s="41"/>
      <c r="C2" s="41"/>
      <c r="D2" s="41"/>
      <c r="E2" s="41"/>
      <c r="F2" s="41"/>
      <c r="G2" s="41"/>
      <c r="H2" s="41"/>
      <c r="I2" s="41"/>
      <c r="J2" s="41"/>
      <c r="K2" s="41"/>
      <c r="L2" s="41"/>
      <c r="M2" s="41"/>
    </row>
    <row r="3" spans="1:15">
      <c r="A3" s="42" t="s">
        <v>102</v>
      </c>
      <c r="B3" s="42"/>
      <c r="C3" s="42"/>
      <c r="D3" s="42"/>
      <c r="E3" s="42"/>
      <c r="F3" s="42"/>
      <c r="G3" s="42"/>
      <c r="H3" s="42"/>
      <c r="I3" s="42"/>
      <c r="J3" s="42"/>
      <c r="K3" s="42"/>
      <c r="L3" s="42"/>
      <c r="M3" s="42"/>
    </row>
    <row r="4" spans="1:15">
      <c r="A4" s="42" t="s">
        <v>44</v>
      </c>
      <c r="B4" s="42"/>
      <c r="C4" s="42"/>
      <c r="D4" s="42"/>
      <c r="E4" s="42"/>
      <c r="F4" s="42"/>
      <c r="G4" s="42"/>
      <c r="H4" s="42"/>
      <c r="I4" s="42"/>
      <c r="J4" s="42"/>
      <c r="K4" s="42"/>
      <c r="L4" s="42"/>
      <c r="M4" s="42"/>
    </row>
    <row r="5" spans="1:15" ht="17" thickBot="1"/>
    <row r="6" spans="1:15">
      <c r="A6" s="1" t="s">
        <v>20</v>
      </c>
      <c r="B6" s="1" t="s">
        <v>21</v>
      </c>
      <c r="C6" s="1" t="s">
        <v>38</v>
      </c>
      <c r="D6" s="1" t="s">
        <v>22</v>
      </c>
      <c r="E6" s="1" t="s">
        <v>23</v>
      </c>
      <c r="F6" s="1" t="s">
        <v>41</v>
      </c>
      <c r="G6" s="1" t="s">
        <v>24</v>
      </c>
      <c r="H6" s="1" t="s">
        <v>25</v>
      </c>
      <c r="I6" s="1" t="s">
        <v>26</v>
      </c>
      <c r="J6" s="1" t="s">
        <v>27</v>
      </c>
      <c r="K6" s="1" t="s">
        <v>28</v>
      </c>
      <c r="L6" s="1" t="s">
        <v>29</v>
      </c>
      <c r="M6" s="1" t="s">
        <v>30</v>
      </c>
      <c r="N6" s="1" t="s">
        <v>42</v>
      </c>
      <c r="O6" s="1" t="s">
        <v>43</v>
      </c>
    </row>
    <row r="7" spans="1:15">
      <c r="A7" s="2" t="s">
        <v>31</v>
      </c>
      <c r="B7" s="2" t="s">
        <v>88</v>
      </c>
      <c r="C7" s="2" t="s">
        <v>39</v>
      </c>
      <c r="D7" s="2" t="s">
        <v>84</v>
      </c>
      <c r="E7" s="2" t="s">
        <v>85</v>
      </c>
      <c r="F7" s="2" t="s">
        <v>86</v>
      </c>
      <c r="G7" s="2" t="s">
        <v>87</v>
      </c>
      <c r="H7" s="2" t="s">
        <v>32</v>
      </c>
      <c r="I7" s="2" t="s">
        <v>33</v>
      </c>
      <c r="J7" s="2" t="s">
        <v>34</v>
      </c>
      <c r="K7" s="2" t="s">
        <v>35</v>
      </c>
      <c r="L7" s="2" t="s">
        <v>80</v>
      </c>
      <c r="M7" s="2" t="s">
        <v>81</v>
      </c>
      <c r="N7" s="2" t="s">
        <v>82</v>
      </c>
      <c r="O7" s="2" t="s">
        <v>83</v>
      </c>
    </row>
    <row r="8" spans="1:15">
      <c r="A8" s="2" t="s">
        <v>36</v>
      </c>
      <c r="B8" s="2" t="s">
        <v>90</v>
      </c>
      <c r="C8" s="2" t="s">
        <v>40</v>
      </c>
      <c r="D8" s="2" t="s">
        <v>91</v>
      </c>
      <c r="E8" s="2" t="s">
        <v>92</v>
      </c>
      <c r="F8" s="2" t="s">
        <v>93</v>
      </c>
      <c r="G8" s="2" t="s">
        <v>94</v>
      </c>
      <c r="H8" s="2" t="s">
        <v>95</v>
      </c>
      <c r="I8" s="2" t="s">
        <v>37</v>
      </c>
      <c r="J8" s="2" t="s">
        <v>34</v>
      </c>
      <c r="K8" s="2" t="s">
        <v>35</v>
      </c>
      <c r="L8" s="2" t="s">
        <v>80</v>
      </c>
      <c r="M8" s="2" t="s">
        <v>81</v>
      </c>
      <c r="N8" s="2" t="s">
        <v>82</v>
      </c>
      <c r="O8" s="2" t="s">
        <v>83</v>
      </c>
    </row>
  </sheetData>
  <mergeCells count="4">
    <mergeCell ref="A1:M1"/>
    <mergeCell ref="A2:M2"/>
    <mergeCell ref="A3:M3"/>
    <mergeCell ref="A4:M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E02AA-FC21-8D46-A4A2-B542A5590CBB}">
  <dimension ref="A1:F57"/>
  <sheetViews>
    <sheetView topLeftCell="A39" zoomScale="140" zoomScaleNormal="140" workbookViewId="0">
      <selection activeCell="F43" sqref="F43"/>
    </sheetView>
  </sheetViews>
  <sheetFormatPr baseColWidth="10" defaultColWidth="10.6640625" defaultRowHeight="16"/>
  <cols>
    <col min="1" max="1" width="5.83203125" customWidth="1"/>
    <col min="2" max="2" width="36.5" customWidth="1"/>
    <col min="3" max="3" width="27.33203125" bestFit="1" customWidth="1"/>
    <col min="4" max="4" width="19.5" bestFit="1" customWidth="1"/>
    <col min="5" max="6" width="25.83203125" customWidth="1"/>
  </cols>
  <sheetData>
    <row r="1" spans="2:6" ht="17" thickBot="1"/>
    <row r="2" spans="2:6" ht="18" thickTop="1" thickBot="1">
      <c r="B2" s="43" t="s">
        <v>57</v>
      </c>
      <c r="C2" s="44"/>
      <c r="E2" s="47" t="s">
        <v>45</v>
      </c>
      <c r="F2" s="47"/>
    </row>
    <row r="3" spans="2:6" ht="18" customHeight="1" thickTop="1" thickBot="1">
      <c r="B3" s="3" t="s">
        <v>58</v>
      </c>
      <c r="C3" s="4" t="str">
        <f ca="1">MID(CELL("filename",A2),FIND("]",CELL("filename",A2))+1,255)</f>
        <v>CC1</v>
      </c>
      <c r="E3" s="48" t="s">
        <v>46</v>
      </c>
      <c r="F3" s="48"/>
    </row>
    <row r="4" spans="2:6" ht="18" customHeight="1" thickTop="1" thickBot="1">
      <c r="B4" s="3" t="s">
        <v>20</v>
      </c>
      <c r="C4" s="4" t="str">
        <f ca="1">INDEX(TrackingSheet!$A$7:$O$56, MATCH(C$3, TrackingSheet!$C$7:$C$56,0), 1)</f>
        <v>Site1</v>
      </c>
      <c r="E4" s="49" t="s">
        <v>47</v>
      </c>
      <c r="F4" s="49"/>
    </row>
    <row r="5" spans="2:6" ht="18" customHeight="1" thickTop="1" thickBot="1">
      <c r="B5" s="3" t="s">
        <v>21</v>
      </c>
      <c r="C5" s="4" t="str">
        <f ca="1">INDEX(TrackingSheet!$A$7:$O$56, MATCH(C$3, TrackingSheet!$C$7:$C$56,0), 2)</f>
        <v>designation</v>
      </c>
      <c r="E5" s="5" t="s">
        <v>48</v>
      </c>
      <c r="F5" s="6"/>
    </row>
    <row r="6" spans="2:6" ht="18" customHeight="1" thickTop="1" thickBot="1">
      <c r="B6" s="7" t="s">
        <v>68</v>
      </c>
      <c r="C6" s="4" t="str">
        <f ca="1">INDEX(TrackingSheet!$A$7:$O$56, MATCH(C$3, TrackingSheet!$C$7:$C$56,0), 9)</f>
        <v>192.168.1.1</v>
      </c>
      <c r="E6" s="50" t="s">
        <v>49</v>
      </c>
      <c r="F6" s="51"/>
    </row>
    <row r="7" spans="2:6" ht="18" customHeight="1" thickTop="1">
      <c r="B7" s="7" t="s">
        <v>78</v>
      </c>
      <c r="C7" s="4" t="str">
        <f ca="1">INDEX(TrackingSheet!$A$7:$N$56, MATCH(C$3, TrackingSheet!$C$7:$C$56,0), 10)</f>
        <v>255.255.255.248</v>
      </c>
    </row>
    <row r="8" spans="2:6">
      <c r="B8" s="7" t="s">
        <v>79</v>
      </c>
      <c r="C8" s="4" t="str">
        <f ca="1">INDEX(TrackingSheet!$A$7:$P$56, MATCH(C$3, TrackingSheet!$C$7:$C$56,0), 11)</f>
        <v>192.168.1.254</v>
      </c>
    </row>
    <row r="9" spans="2:6" ht="17" thickBot="1">
      <c r="B9" s="7" t="s">
        <v>29</v>
      </c>
      <c r="C9" s="4" t="str">
        <f ca="1">INDEX(TrackingSheet!$A$7:$O$56, MATCH(C$3, TrackingSheet!$C$7:$C$56,0), 12)</f>
        <v>dns1</v>
      </c>
    </row>
    <row r="10" spans="2:6">
      <c r="B10" s="7" t="s">
        <v>30</v>
      </c>
      <c r="C10" s="4" t="str">
        <f ca="1">INDEX(TrackingSheet!$A$7:$O$56, MATCH(C$3, TrackingSheet!$C$7:$C$56,0), 13)</f>
        <v>dns2</v>
      </c>
      <c r="E10" s="45" t="s">
        <v>50</v>
      </c>
      <c r="F10" s="46"/>
    </row>
    <row r="11" spans="2:6">
      <c r="B11" s="7" t="s">
        <v>96</v>
      </c>
      <c r="C11" s="4" t="str">
        <f ca="1">INDEX(TrackingSheet!$A$7:$O$56, MATCH(C$3, TrackingSheet!$C$7:$C$56,0), 14)</f>
        <v>ntp1</v>
      </c>
      <c r="E11" s="25"/>
      <c r="F11" s="26"/>
    </row>
    <row r="12" spans="2:6">
      <c r="B12" s="7" t="s">
        <v>97</v>
      </c>
      <c r="C12" s="4" t="str">
        <f ca="1">INDEX(TrackingSheet!$A$7:$O$56, MATCH(C$3, TrackingSheet!$C$7:$C$56,0), 15)</f>
        <v>ntp2</v>
      </c>
      <c r="E12" s="27"/>
      <c r="F12" s="28"/>
    </row>
    <row r="13" spans="2:6">
      <c r="B13" s="7" t="s">
        <v>69</v>
      </c>
      <c r="C13" s="4" t="str">
        <f ca="1">INDEX(TrackingSheet!$A$7:$O$56, MATCH(C$3, TrackingSheet!$C$7:$C$56,0), 4)</f>
        <v>type</v>
      </c>
      <c r="E13" s="31"/>
      <c r="F13" s="32"/>
    </row>
    <row r="14" spans="2:6">
      <c r="B14" s="7" t="s">
        <v>70</v>
      </c>
      <c r="C14" s="4" t="str">
        <f ca="1">INDEX(TrackingSheet!$A$7:$O$56, MATCH(C$3, TrackingSheet!$C$7:$C$56,0), 5)</f>
        <v>make</v>
      </c>
      <c r="E14" s="31"/>
      <c r="F14" s="32"/>
    </row>
    <row r="15" spans="2:6">
      <c r="B15" s="7" t="s">
        <v>71</v>
      </c>
      <c r="C15" s="4" t="str">
        <f ca="1">INDEX(TrackingSheet!$A$7:$O$56, MATCH(C$3, TrackingSheet!$C$7:$C$56,0), 6)</f>
        <v>model</v>
      </c>
      <c r="E15" s="31"/>
      <c r="F15" s="32"/>
    </row>
    <row r="16" spans="2:6" ht="16" customHeight="1">
      <c r="B16" s="7" t="s">
        <v>72</v>
      </c>
      <c r="C16" s="4" t="str">
        <f ca="1">INDEX(TrackingSheet!$A$7:$N$56, MATCH(C$3, TrackingSheet!$C$7:$C$56,0), 7)</f>
        <v>serial</v>
      </c>
      <c r="E16" s="29"/>
      <c r="F16" s="30"/>
    </row>
    <row r="17" spans="1:6">
      <c r="B17" s="7" t="s">
        <v>73</v>
      </c>
      <c r="C17" s="4" t="str">
        <f ca="1">INDEX(TrackingSheet!$A$7:$N$56, MATCH(C$3, TrackingSheet!$C$7:$C$56,0), 8)</f>
        <v>Tag1</v>
      </c>
    </row>
    <row r="18" spans="1:6" ht="17" thickBot="1">
      <c r="B18" s="8" t="s">
        <v>74</v>
      </c>
      <c r="C18" s="9"/>
    </row>
    <row r="19" spans="1:6" ht="17" thickBot="1">
      <c r="E19" s="10"/>
      <c r="F19" s="10"/>
    </row>
    <row r="20" spans="1:6" ht="17" thickBot="1">
      <c r="B20" s="43" t="s">
        <v>51</v>
      </c>
      <c r="C20" s="44"/>
    </row>
    <row r="21" spans="1:6">
      <c r="B21" s="3" t="s">
        <v>52</v>
      </c>
      <c r="C21" s="4"/>
    </row>
    <row r="22" spans="1:6">
      <c r="B22" s="11" t="s">
        <v>53</v>
      </c>
      <c r="C22" s="12"/>
    </row>
    <row r="23" spans="1:6" ht="17" thickBot="1">
      <c r="B23" s="8" t="s">
        <v>54</v>
      </c>
      <c r="C23" s="9"/>
    </row>
    <row r="25" spans="1:6" ht="17" thickBot="1"/>
    <row r="26" spans="1:6" ht="17" thickBot="1">
      <c r="A26" s="13" t="s">
        <v>55</v>
      </c>
      <c r="B26" s="14" t="s">
        <v>0</v>
      </c>
      <c r="C26" s="14" t="s">
        <v>1</v>
      </c>
      <c r="D26" s="14" t="s">
        <v>2</v>
      </c>
      <c r="E26" s="14" t="s">
        <v>3</v>
      </c>
      <c r="F26" s="14" t="s">
        <v>56</v>
      </c>
    </row>
    <row r="27" spans="1:6" ht="43" thickBot="1">
      <c r="A27" s="15">
        <v>1</v>
      </c>
      <c r="B27" s="19" t="s">
        <v>63</v>
      </c>
      <c r="C27" s="19" t="s">
        <v>64</v>
      </c>
      <c r="D27" s="20" t="str">
        <f ca="1">C16</f>
        <v>serial</v>
      </c>
      <c r="E27" s="21"/>
      <c r="F27" s="22"/>
    </row>
    <row r="28" spans="1:6" ht="43" thickBot="1">
      <c r="A28" s="15">
        <v>2</v>
      </c>
      <c r="B28" s="19" t="s">
        <v>65</v>
      </c>
      <c r="C28" s="19" t="s">
        <v>66</v>
      </c>
      <c r="D28" s="20"/>
      <c r="E28" s="21"/>
      <c r="F28" s="22"/>
    </row>
    <row r="29" spans="1:6" ht="43" thickBot="1">
      <c r="A29" s="15">
        <v>3</v>
      </c>
      <c r="B29" s="19" t="s">
        <v>4</v>
      </c>
      <c r="C29" s="19" t="s">
        <v>5</v>
      </c>
      <c r="D29" s="20"/>
      <c r="E29" s="21"/>
      <c r="F29" s="21"/>
    </row>
    <row r="30" spans="1:6" ht="16" customHeight="1">
      <c r="A30" s="52">
        <v>4</v>
      </c>
      <c r="B30" s="55" t="s">
        <v>62</v>
      </c>
      <c r="C30" s="55" t="s">
        <v>89</v>
      </c>
      <c r="D30" s="16" t="s">
        <v>67</v>
      </c>
      <c r="E30" s="58"/>
      <c r="F30" s="61"/>
    </row>
    <row r="31" spans="1:6">
      <c r="A31" s="53"/>
      <c r="B31" s="56"/>
      <c r="C31" s="56"/>
      <c r="D31" s="17" t="str">
        <f ca="1">C7</f>
        <v>255.255.255.248</v>
      </c>
      <c r="E31" s="59"/>
      <c r="F31" s="62"/>
    </row>
    <row r="32" spans="1:6">
      <c r="A32" s="53"/>
      <c r="B32" s="56"/>
      <c r="C32" s="56"/>
      <c r="D32" s="16" t="s">
        <v>59</v>
      </c>
      <c r="E32" s="59"/>
      <c r="F32" s="62"/>
    </row>
    <row r="33" spans="1:6" ht="17" customHeight="1">
      <c r="A33" s="53"/>
      <c r="B33" s="56"/>
      <c r="C33" s="56"/>
      <c r="D33" s="17" t="str">
        <f ca="1">C8</f>
        <v>192.168.1.254</v>
      </c>
      <c r="E33" s="59"/>
      <c r="F33" s="62"/>
    </row>
    <row r="34" spans="1:6">
      <c r="A34" s="53"/>
      <c r="B34" s="56"/>
      <c r="C34" s="56"/>
      <c r="D34" s="16" t="s">
        <v>60</v>
      </c>
      <c r="E34" s="59"/>
      <c r="F34" s="62"/>
    </row>
    <row r="35" spans="1:6">
      <c r="A35" s="53"/>
      <c r="B35" s="56"/>
      <c r="C35" s="56"/>
      <c r="D35" s="17" t="str">
        <f ca="1">C8</f>
        <v>192.168.1.254</v>
      </c>
      <c r="E35" s="59"/>
      <c r="F35" s="62"/>
    </row>
    <row r="36" spans="1:6">
      <c r="A36" s="53"/>
      <c r="B36" s="56"/>
      <c r="C36" s="56"/>
      <c r="D36" s="16" t="s">
        <v>61</v>
      </c>
      <c r="E36" s="59"/>
      <c r="F36" s="62"/>
    </row>
    <row r="37" spans="1:6" ht="17" thickBot="1">
      <c r="A37" s="54"/>
      <c r="B37" s="57"/>
      <c r="C37" s="57"/>
      <c r="D37" s="18" t="str">
        <f ca="1">C9&amp;";"&amp;C10</f>
        <v>dns1;dns2</v>
      </c>
      <c r="E37" s="60"/>
      <c r="F37" s="63"/>
    </row>
    <row r="38" spans="1:6" ht="57" thickBot="1">
      <c r="A38" s="15">
        <v>5</v>
      </c>
      <c r="B38" s="19" t="s">
        <v>10</v>
      </c>
      <c r="C38" s="19" t="s">
        <v>76</v>
      </c>
      <c r="D38" s="20" t="s">
        <v>11</v>
      </c>
      <c r="E38" s="21"/>
      <c r="F38" s="21"/>
    </row>
    <row r="39" spans="1:6" ht="70" customHeight="1" thickBot="1">
      <c r="A39" s="24">
        <v>6</v>
      </c>
      <c r="B39" s="19" t="s">
        <v>123</v>
      </c>
      <c r="C39" s="19" t="s">
        <v>110</v>
      </c>
      <c r="D39" s="20"/>
      <c r="E39" s="21"/>
      <c r="F39" s="21"/>
    </row>
    <row r="40" spans="1:6" ht="71" thickBot="1">
      <c r="A40" s="23">
        <v>7</v>
      </c>
      <c r="B40" s="19" t="s">
        <v>101</v>
      </c>
      <c r="C40" s="19" t="s">
        <v>111</v>
      </c>
      <c r="D40" s="20"/>
      <c r="E40" s="21"/>
      <c r="F40" s="21"/>
    </row>
    <row r="41" spans="1:6" ht="85" thickBot="1">
      <c r="A41" s="15">
        <v>8</v>
      </c>
      <c r="B41" s="19" t="s">
        <v>6</v>
      </c>
      <c r="C41" s="19" t="s">
        <v>8</v>
      </c>
      <c r="D41" s="20" t="s">
        <v>7</v>
      </c>
      <c r="E41" s="21"/>
      <c r="F41" s="21"/>
    </row>
    <row r="42" spans="1:6" ht="85" thickBot="1">
      <c r="A42" s="15">
        <v>9</v>
      </c>
      <c r="B42" s="19" t="s">
        <v>75</v>
      </c>
      <c r="C42" s="19" t="s">
        <v>132</v>
      </c>
      <c r="D42" s="20" t="s">
        <v>9</v>
      </c>
      <c r="E42" s="21"/>
      <c r="F42" s="21"/>
    </row>
    <row r="43" spans="1:6" ht="99" thickBot="1">
      <c r="A43" s="24">
        <v>10</v>
      </c>
      <c r="B43" s="19" t="s">
        <v>113</v>
      </c>
      <c r="C43" s="19" t="s">
        <v>131</v>
      </c>
      <c r="D43" s="20"/>
      <c r="E43" s="21"/>
      <c r="F43" s="21"/>
    </row>
    <row r="44" spans="1:6" ht="85" thickBot="1">
      <c r="A44" s="15">
        <v>11</v>
      </c>
      <c r="B44" s="19" t="s">
        <v>133</v>
      </c>
      <c r="C44" s="19" t="s">
        <v>134</v>
      </c>
      <c r="D44" s="20"/>
      <c r="E44" s="21"/>
      <c r="F44" s="21"/>
    </row>
    <row r="45" spans="1:6" ht="99" thickBot="1">
      <c r="A45" s="15">
        <v>12</v>
      </c>
      <c r="B45" s="19" t="s">
        <v>129</v>
      </c>
      <c r="C45" s="19" t="s">
        <v>130</v>
      </c>
      <c r="D45" s="20"/>
      <c r="E45" s="21"/>
      <c r="F45" s="21"/>
    </row>
    <row r="46" spans="1:6" ht="113" thickBot="1">
      <c r="A46" s="34">
        <v>13</v>
      </c>
      <c r="B46" s="35" t="s">
        <v>120</v>
      </c>
      <c r="C46" s="35" t="s">
        <v>121</v>
      </c>
      <c r="D46" s="36"/>
      <c r="E46" s="37"/>
      <c r="F46" s="37"/>
    </row>
    <row r="47" spans="1:6" ht="21" customHeight="1" thickBot="1">
      <c r="A47" s="38" t="s">
        <v>126</v>
      </c>
      <c r="B47" s="33"/>
      <c r="C47" s="33"/>
      <c r="D47" s="33"/>
      <c r="E47" s="33"/>
      <c r="F47" s="14"/>
    </row>
    <row r="48" spans="1:6" ht="169" thickBot="1">
      <c r="A48" s="34">
        <v>14</v>
      </c>
      <c r="B48" s="35" t="s">
        <v>104</v>
      </c>
      <c r="C48" s="35" t="s">
        <v>125</v>
      </c>
      <c r="D48" s="36" t="s">
        <v>18</v>
      </c>
      <c r="E48" s="37"/>
      <c r="F48" s="37"/>
    </row>
    <row r="49" spans="1:6" ht="21" customHeight="1" thickBot="1">
      <c r="A49" s="38" t="s">
        <v>117</v>
      </c>
      <c r="B49" s="33"/>
      <c r="C49" s="33"/>
      <c r="D49" s="33"/>
      <c r="E49" s="33"/>
      <c r="F49" s="14"/>
    </row>
    <row r="50" spans="1:6" ht="57" thickBot="1">
      <c r="A50" s="34">
        <v>15</v>
      </c>
      <c r="B50" s="35" t="s">
        <v>118</v>
      </c>
      <c r="C50" s="35" t="s">
        <v>119</v>
      </c>
      <c r="D50" s="36"/>
      <c r="E50" s="37"/>
      <c r="F50" s="37"/>
    </row>
    <row r="51" spans="1:6" ht="188" thickBot="1">
      <c r="A51" s="15">
        <v>16</v>
      </c>
      <c r="B51" s="19" t="s">
        <v>122</v>
      </c>
      <c r="C51" s="19" t="s">
        <v>100</v>
      </c>
      <c r="D51" s="20" t="s">
        <v>12</v>
      </c>
      <c r="E51" s="21"/>
      <c r="F51" s="21"/>
    </row>
    <row r="52" spans="1:6" ht="86" thickBot="1">
      <c r="A52" s="34">
        <v>17</v>
      </c>
      <c r="B52" s="35" t="s">
        <v>106</v>
      </c>
      <c r="C52" s="35" t="s">
        <v>13</v>
      </c>
      <c r="D52" s="36" t="s">
        <v>14</v>
      </c>
      <c r="E52" s="37"/>
      <c r="F52" s="37"/>
    </row>
    <row r="53" spans="1:6" ht="103" thickBot="1">
      <c r="A53" s="15">
        <v>18</v>
      </c>
      <c r="B53" s="19" t="s">
        <v>105</v>
      </c>
      <c r="C53" s="19" t="s">
        <v>15</v>
      </c>
      <c r="D53" s="20" t="s">
        <v>77</v>
      </c>
      <c r="E53" s="21"/>
      <c r="F53" s="21"/>
    </row>
    <row r="54" spans="1:6" ht="71" thickBot="1">
      <c r="A54" s="39">
        <v>19</v>
      </c>
      <c r="B54" s="19" t="s">
        <v>128</v>
      </c>
      <c r="C54" s="19" t="s">
        <v>127</v>
      </c>
      <c r="D54" s="20"/>
      <c r="E54" s="21"/>
      <c r="F54" s="21"/>
    </row>
    <row r="55" spans="1:6" ht="103" thickBot="1">
      <c r="A55" s="15">
        <v>20</v>
      </c>
      <c r="B55" s="19" t="s">
        <v>116</v>
      </c>
      <c r="C55" s="19" t="s">
        <v>16</v>
      </c>
      <c r="D55" s="20" t="s">
        <v>77</v>
      </c>
      <c r="E55" s="21"/>
      <c r="F55" s="21"/>
    </row>
    <row r="56" spans="1:6" ht="103" thickBot="1">
      <c r="A56" s="15">
        <v>21</v>
      </c>
      <c r="B56" s="19" t="s">
        <v>107</v>
      </c>
      <c r="C56" s="19" t="s">
        <v>17</v>
      </c>
      <c r="D56" s="20" t="s">
        <v>77</v>
      </c>
      <c r="E56" s="21"/>
      <c r="F56" s="21"/>
    </row>
    <row r="57" spans="1:6" ht="29" thickBot="1">
      <c r="A57" s="34">
        <v>22</v>
      </c>
      <c r="B57" s="35" t="s">
        <v>108</v>
      </c>
      <c r="C57" s="35" t="s">
        <v>109</v>
      </c>
      <c r="D57" s="36"/>
      <c r="E57" s="37"/>
      <c r="F57" s="37"/>
    </row>
  </sheetData>
  <mergeCells count="12">
    <mergeCell ref="A30:A37"/>
    <mergeCell ref="B30:B37"/>
    <mergeCell ref="C30:C37"/>
    <mergeCell ref="E30:E37"/>
    <mergeCell ref="F30:F37"/>
    <mergeCell ref="B20:C20"/>
    <mergeCell ref="E10:F10"/>
    <mergeCell ref="B2:C2"/>
    <mergeCell ref="E2:F2"/>
    <mergeCell ref="E3:F3"/>
    <mergeCell ref="E4:F4"/>
    <mergeCell ref="E6:F6"/>
  </mergeCells>
  <conditionalFormatting sqref="C4:C17">
    <cfRule type="expression" dxfId="7" priority="1">
      <formula>C4=0</formula>
    </cfRule>
    <cfRule type="expression" dxfId="6" priority="2">
      <formula>ISNA(C4)</formula>
    </cfRule>
  </conditionalFormatting>
  <conditionalFormatting sqref="C21">
    <cfRule type="expression" dxfId="5" priority="3">
      <formula>C21=0</formula>
    </cfRule>
    <cfRule type="expression" dxfId="4" priority="4">
      <formula>ISNA(C21)</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CD6D2-F340-4DED-8F10-AE194F67C83B}">
  <dimension ref="A1:F58"/>
  <sheetViews>
    <sheetView tabSelected="1" topLeftCell="A56" zoomScale="125" zoomScaleNormal="125" workbookViewId="0">
      <selection activeCell="D2" sqref="D2"/>
    </sheetView>
  </sheetViews>
  <sheetFormatPr baseColWidth="10" defaultColWidth="10.6640625" defaultRowHeight="16"/>
  <cols>
    <col min="1" max="1" width="5.83203125" customWidth="1"/>
    <col min="2" max="2" width="36.5" customWidth="1"/>
    <col min="3" max="3" width="27.33203125" bestFit="1" customWidth="1"/>
    <col min="4" max="4" width="19.5" bestFit="1" customWidth="1"/>
    <col min="5" max="6" width="25.83203125" customWidth="1"/>
  </cols>
  <sheetData>
    <row r="1" spans="2:6" ht="17" thickBot="1"/>
    <row r="2" spans="2:6" ht="18" thickTop="1" thickBot="1">
      <c r="B2" s="43" t="s">
        <v>57</v>
      </c>
      <c r="C2" s="44"/>
      <c r="E2" s="47" t="s">
        <v>45</v>
      </c>
      <c r="F2" s="47"/>
    </row>
    <row r="3" spans="2:6" ht="18" customHeight="1" thickTop="1" thickBot="1">
      <c r="B3" s="3" t="s">
        <v>58</v>
      </c>
      <c r="C3" s="4" t="str">
        <f ca="1">MID(CELL("filename",A2),FIND("]",CELL("filename",A2))+1,255)</f>
        <v>CC2</v>
      </c>
      <c r="E3" s="48" t="s">
        <v>46</v>
      </c>
      <c r="F3" s="48"/>
    </row>
    <row r="4" spans="2:6" ht="18" customHeight="1" thickTop="1" thickBot="1">
      <c r="B4" s="3" t="s">
        <v>20</v>
      </c>
      <c r="C4" s="4" t="str">
        <f ca="1">INDEX(TrackingSheet!$A$7:$O$56, MATCH(C$3, TrackingSheet!$C$7:$C$56,0), 1)</f>
        <v>Site2</v>
      </c>
      <c r="E4" s="49" t="s">
        <v>47</v>
      </c>
      <c r="F4" s="49"/>
    </row>
    <row r="5" spans="2:6" ht="18" customHeight="1" thickTop="1" thickBot="1">
      <c r="B5" s="3" t="s">
        <v>21</v>
      </c>
      <c r="C5" s="4" t="str">
        <f ca="1">INDEX(TrackingSheet!$A$7:$O$56, MATCH(C$3, TrackingSheet!$C$7:$C$56,0), 2)</f>
        <v>designation2</v>
      </c>
      <c r="E5" s="5" t="s">
        <v>48</v>
      </c>
      <c r="F5" s="6"/>
    </row>
    <row r="6" spans="2:6" ht="18" customHeight="1" thickTop="1" thickBot="1">
      <c r="B6" s="7" t="s">
        <v>68</v>
      </c>
      <c r="C6" s="4" t="str">
        <f ca="1">INDEX(TrackingSheet!$A$7:$O$56, MATCH(C$3, TrackingSheet!$C$7:$C$56,0), 9)</f>
        <v>192.168.1.2</v>
      </c>
      <c r="E6" s="50" t="s">
        <v>49</v>
      </c>
      <c r="F6" s="51"/>
    </row>
    <row r="7" spans="2:6" ht="18" customHeight="1" thickTop="1">
      <c r="B7" s="7" t="s">
        <v>78</v>
      </c>
      <c r="C7" s="4" t="str">
        <f ca="1">INDEX(TrackingSheet!$A$7:$N$56, MATCH(C$3, TrackingSheet!$C$7:$C$56,0), 10)</f>
        <v>255.255.255.248</v>
      </c>
    </row>
    <row r="8" spans="2:6">
      <c r="B8" s="7" t="s">
        <v>79</v>
      </c>
      <c r="C8" s="4" t="str">
        <f ca="1">INDEX(TrackingSheet!$A$7:$P$56, MATCH(C$3, TrackingSheet!$C$7:$C$56,0), 11)</f>
        <v>192.168.1.254</v>
      </c>
    </row>
    <row r="9" spans="2:6" ht="17" thickBot="1">
      <c r="B9" s="7" t="s">
        <v>29</v>
      </c>
      <c r="C9" s="4" t="str">
        <f ca="1">INDEX(TrackingSheet!$A$7:$O$56, MATCH(C$3, TrackingSheet!$C$7:$C$56,0), 12)</f>
        <v>dns1</v>
      </c>
    </row>
    <row r="10" spans="2:6">
      <c r="B10" s="7" t="s">
        <v>30</v>
      </c>
      <c r="C10" s="4" t="str">
        <f ca="1">INDEX(TrackingSheet!$A$7:$O$56, MATCH(C$3, TrackingSheet!$C$7:$C$56,0), 13)</f>
        <v>dns2</v>
      </c>
      <c r="E10" s="45" t="s">
        <v>50</v>
      </c>
      <c r="F10" s="46"/>
    </row>
    <row r="11" spans="2:6">
      <c r="B11" s="7" t="s">
        <v>96</v>
      </c>
      <c r="C11" s="4" t="str">
        <f ca="1">INDEX(TrackingSheet!$A$7:$O$56, MATCH(C$3, TrackingSheet!$C$7:$C$56,0), 14)</f>
        <v>ntp1</v>
      </c>
      <c r="E11" s="25"/>
      <c r="F11" s="26"/>
    </row>
    <row r="12" spans="2:6">
      <c r="B12" s="7" t="s">
        <v>97</v>
      </c>
      <c r="C12" s="4" t="str">
        <f ca="1">INDEX(TrackingSheet!$A$7:$O$56, MATCH(C$3, TrackingSheet!$C$7:$C$56,0), 15)</f>
        <v>ntp2</v>
      </c>
      <c r="E12" s="27"/>
      <c r="F12" s="28"/>
    </row>
    <row r="13" spans="2:6">
      <c r="B13" s="7" t="s">
        <v>69</v>
      </c>
      <c r="C13" s="4" t="str">
        <f ca="1">INDEX(TrackingSheet!$A$7:$O$56, MATCH(C$3, TrackingSheet!$C$7:$C$56,0), 4)</f>
        <v>type2</v>
      </c>
      <c r="E13" s="31"/>
      <c r="F13" s="32"/>
    </row>
    <row r="14" spans="2:6">
      <c r="B14" s="7" t="s">
        <v>70</v>
      </c>
      <c r="C14" s="4" t="str">
        <f ca="1">INDEX(TrackingSheet!$A$7:$O$56, MATCH(C$3, TrackingSheet!$C$7:$C$56,0), 5)</f>
        <v>make2</v>
      </c>
      <c r="E14" s="31"/>
      <c r="F14" s="32"/>
    </row>
    <row r="15" spans="2:6">
      <c r="B15" s="7" t="s">
        <v>71</v>
      </c>
      <c r="C15" s="4" t="str">
        <f ca="1">INDEX(TrackingSheet!$A$7:$O$56, MATCH(C$3, TrackingSheet!$C$7:$C$56,0), 6)</f>
        <v>model2</v>
      </c>
      <c r="E15" s="31"/>
      <c r="F15" s="32"/>
    </row>
    <row r="16" spans="2:6" ht="16" customHeight="1">
      <c r="B16" s="7" t="s">
        <v>72</v>
      </c>
      <c r="C16" s="4" t="str">
        <f ca="1">INDEX(TrackingSheet!$A$7:$N$56, MATCH(C$3, TrackingSheet!$C$7:$C$56,0), 7)</f>
        <v>serial2</v>
      </c>
      <c r="E16" s="29"/>
      <c r="F16" s="30"/>
    </row>
    <row r="17" spans="1:6">
      <c r="B17" s="7" t="s">
        <v>73</v>
      </c>
      <c r="C17" s="4" t="str">
        <f ca="1">INDEX(TrackingSheet!$A$7:$N$56, MATCH(C$3, TrackingSheet!$C$7:$C$56,0), 8)</f>
        <v>Tag2</v>
      </c>
    </row>
    <row r="18" spans="1:6" ht="17" thickBot="1">
      <c r="B18" s="8" t="s">
        <v>74</v>
      </c>
      <c r="C18" s="9"/>
    </row>
    <row r="19" spans="1:6" ht="17" thickBot="1">
      <c r="E19" s="10"/>
      <c r="F19" s="10"/>
    </row>
    <row r="20" spans="1:6" ht="17" thickBot="1">
      <c r="B20" s="43" t="s">
        <v>51</v>
      </c>
      <c r="C20" s="44"/>
    </row>
    <row r="21" spans="1:6">
      <c r="B21" s="3" t="s">
        <v>52</v>
      </c>
      <c r="C21" s="4"/>
    </row>
    <row r="22" spans="1:6">
      <c r="B22" s="11" t="s">
        <v>53</v>
      </c>
      <c r="C22" s="12"/>
    </row>
    <row r="23" spans="1:6" ht="17" thickBot="1">
      <c r="B23" s="8" t="s">
        <v>54</v>
      </c>
      <c r="C23" s="9"/>
    </row>
    <row r="26" spans="1:6" ht="17" thickBot="1"/>
    <row r="27" spans="1:6" ht="17" thickBot="1">
      <c r="A27" s="13" t="s">
        <v>55</v>
      </c>
      <c r="B27" s="14" t="s">
        <v>0</v>
      </c>
      <c r="C27" s="14" t="s">
        <v>1</v>
      </c>
      <c r="D27" s="14" t="s">
        <v>2</v>
      </c>
      <c r="E27" s="14" t="s">
        <v>3</v>
      </c>
      <c r="F27" s="14" t="s">
        <v>56</v>
      </c>
    </row>
    <row r="28" spans="1:6" ht="43" thickBot="1">
      <c r="A28" s="39">
        <v>1</v>
      </c>
      <c r="B28" s="19" t="s">
        <v>63</v>
      </c>
      <c r="C28" s="19" t="s">
        <v>64</v>
      </c>
      <c r="D28" s="20" t="str">
        <f ca="1">C17</f>
        <v>Tag2</v>
      </c>
      <c r="E28" s="21"/>
      <c r="F28" s="22"/>
    </row>
    <row r="29" spans="1:6" ht="43" thickBot="1">
      <c r="A29" s="39">
        <v>2</v>
      </c>
      <c r="B29" s="19" t="s">
        <v>65</v>
      </c>
      <c r="C29" s="19" t="s">
        <v>66</v>
      </c>
      <c r="D29" s="20"/>
      <c r="E29" s="21"/>
      <c r="F29" s="22"/>
    </row>
    <row r="30" spans="1:6" ht="43" thickBot="1">
      <c r="A30" s="39">
        <v>3</v>
      </c>
      <c r="B30" s="19" t="s">
        <v>4</v>
      </c>
      <c r="C30" s="19" t="s">
        <v>5</v>
      </c>
      <c r="D30" s="20"/>
      <c r="E30" s="21"/>
      <c r="F30" s="21"/>
    </row>
    <row r="31" spans="1:6" ht="16" customHeight="1">
      <c r="A31" s="52">
        <v>4</v>
      </c>
      <c r="B31" s="55" t="s">
        <v>62</v>
      </c>
      <c r="C31" s="55" t="s">
        <v>89</v>
      </c>
      <c r="D31" s="16" t="s">
        <v>67</v>
      </c>
      <c r="E31" s="58"/>
      <c r="F31" s="61"/>
    </row>
    <row r="32" spans="1:6">
      <c r="A32" s="53"/>
      <c r="B32" s="56"/>
      <c r="C32" s="56"/>
      <c r="D32" s="17" t="str">
        <f ca="1">C8</f>
        <v>192.168.1.254</v>
      </c>
      <c r="E32" s="59"/>
      <c r="F32" s="62"/>
    </row>
    <row r="33" spans="1:6">
      <c r="A33" s="53"/>
      <c r="B33" s="56"/>
      <c r="C33" s="56"/>
      <c r="D33" s="16" t="s">
        <v>59</v>
      </c>
      <c r="E33" s="59"/>
      <c r="F33" s="62"/>
    </row>
    <row r="34" spans="1:6" ht="17" customHeight="1">
      <c r="A34" s="53"/>
      <c r="B34" s="56"/>
      <c r="C34" s="56"/>
      <c r="D34" s="17" t="str">
        <f ca="1">C9</f>
        <v>dns1</v>
      </c>
      <c r="E34" s="59"/>
      <c r="F34" s="62"/>
    </row>
    <row r="35" spans="1:6">
      <c r="A35" s="53"/>
      <c r="B35" s="56"/>
      <c r="C35" s="56"/>
      <c r="D35" s="16" t="s">
        <v>60</v>
      </c>
      <c r="E35" s="59"/>
      <c r="F35" s="62"/>
    </row>
    <row r="36" spans="1:6">
      <c r="A36" s="53"/>
      <c r="B36" s="56"/>
      <c r="C36" s="56"/>
      <c r="D36" s="17" t="str">
        <f ca="1">C9</f>
        <v>dns1</v>
      </c>
      <c r="E36" s="59"/>
      <c r="F36" s="62"/>
    </row>
    <row r="37" spans="1:6">
      <c r="A37" s="53"/>
      <c r="B37" s="56"/>
      <c r="C37" s="56"/>
      <c r="D37" s="16" t="s">
        <v>61</v>
      </c>
      <c r="E37" s="59"/>
      <c r="F37" s="62"/>
    </row>
    <row r="38" spans="1:6" ht="17" thickBot="1">
      <c r="A38" s="54"/>
      <c r="B38" s="57"/>
      <c r="C38" s="57"/>
      <c r="D38" s="18" t="str">
        <f ca="1">C10&amp;";"&amp;C11</f>
        <v>dns2;ntp1</v>
      </c>
      <c r="E38" s="60"/>
      <c r="F38" s="63"/>
    </row>
    <row r="39" spans="1:6" ht="57" thickBot="1">
      <c r="A39" s="39">
        <v>5</v>
      </c>
      <c r="B39" s="19" t="s">
        <v>10</v>
      </c>
      <c r="C39" s="19" t="s">
        <v>76</v>
      </c>
      <c r="D39" s="20" t="s">
        <v>11</v>
      </c>
      <c r="E39" s="21"/>
      <c r="F39" s="21"/>
    </row>
    <row r="40" spans="1:6" ht="70" customHeight="1" thickBot="1">
      <c r="A40" s="39">
        <v>6</v>
      </c>
      <c r="B40" s="19" t="s">
        <v>123</v>
      </c>
      <c r="C40" s="19" t="s">
        <v>110</v>
      </c>
      <c r="D40" s="20"/>
      <c r="E40" s="21"/>
      <c r="F40" s="21"/>
    </row>
    <row r="41" spans="1:6" ht="71" thickBot="1">
      <c r="A41" s="39">
        <v>7</v>
      </c>
      <c r="B41" s="19" t="s">
        <v>101</v>
      </c>
      <c r="C41" s="19" t="s">
        <v>111</v>
      </c>
      <c r="D41" s="20"/>
      <c r="E41" s="21"/>
      <c r="F41" s="21"/>
    </row>
    <row r="42" spans="1:6" ht="85" thickBot="1">
      <c r="A42" s="39">
        <v>8</v>
      </c>
      <c r="B42" s="19" t="s">
        <v>6</v>
      </c>
      <c r="C42" s="19" t="s">
        <v>8</v>
      </c>
      <c r="D42" s="20" t="s">
        <v>7</v>
      </c>
      <c r="E42" s="21"/>
      <c r="F42" s="21"/>
    </row>
    <row r="43" spans="1:6" ht="99" thickBot="1">
      <c r="A43" s="39">
        <v>9</v>
      </c>
      <c r="B43" s="19" t="s">
        <v>75</v>
      </c>
      <c r="C43" s="19" t="s">
        <v>99</v>
      </c>
      <c r="D43" s="20" t="s">
        <v>9</v>
      </c>
      <c r="E43" s="21"/>
      <c r="F43" s="21"/>
    </row>
    <row r="44" spans="1:6" ht="113" thickBot="1">
      <c r="A44" s="39">
        <v>10</v>
      </c>
      <c r="B44" s="19" t="s">
        <v>113</v>
      </c>
      <c r="C44" s="19" t="s">
        <v>115</v>
      </c>
      <c r="D44" s="20"/>
      <c r="E44" s="21"/>
      <c r="F44" s="21"/>
    </row>
    <row r="45" spans="1:6" ht="99" thickBot="1">
      <c r="A45" s="39">
        <v>11</v>
      </c>
      <c r="B45" s="19" t="s">
        <v>124</v>
      </c>
      <c r="C45" s="19" t="s">
        <v>98</v>
      </c>
      <c r="D45" s="20"/>
      <c r="E45" s="21"/>
      <c r="F45" s="21"/>
    </row>
    <row r="46" spans="1:6" ht="113" thickBot="1">
      <c r="A46" s="39">
        <v>12</v>
      </c>
      <c r="B46" s="19" t="s">
        <v>112</v>
      </c>
      <c r="C46" s="19" t="s">
        <v>114</v>
      </c>
      <c r="D46" s="20"/>
      <c r="E46" s="21"/>
      <c r="F46" s="21"/>
    </row>
    <row r="47" spans="1:6" ht="113" thickBot="1">
      <c r="A47" s="34">
        <v>13</v>
      </c>
      <c r="B47" s="35" t="s">
        <v>120</v>
      </c>
      <c r="C47" s="35" t="s">
        <v>121</v>
      </c>
      <c r="D47" s="36"/>
      <c r="E47" s="37"/>
      <c r="F47" s="37"/>
    </row>
    <row r="48" spans="1:6" ht="21" customHeight="1" thickBot="1">
      <c r="A48" s="38" t="s">
        <v>126</v>
      </c>
      <c r="B48" s="33"/>
      <c r="C48" s="33"/>
      <c r="D48" s="33"/>
      <c r="E48" s="33"/>
      <c r="F48" s="14"/>
    </row>
    <row r="49" spans="1:6" ht="183" thickBot="1">
      <c r="A49" s="34">
        <v>14</v>
      </c>
      <c r="B49" s="35" t="s">
        <v>104</v>
      </c>
      <c r="C49" s="35" t="s">
        <v>125</v>
      </c>
      <c r="D49" s="36" t="s">
        <v>18</v>
      </c>
      <c r="E49" s="37"/>
      <c r="F49" s="37"/>
    </row>
    <row r="50" spans="1:6" ht="21" customHeight="1" thickBot="1">
      <c r="A50" s="38" t="s">
        <v>117</v>
      </c>
      <c r="B50" s="33"/>
      <c r="C50" s="33"/>
      <c r="D50" s="33"/>
      <c r="E50" s="33"/>
      <c r="F50" s="14"/>
    </row>
    <row r="51" spans="1:6" ht="57" thickBot="1">
      <c r="A51" s="34">
        <v>15</v>
      </c>
      <c r="B51" s="35" t="s">
        <v>118</v>
      </c>
      <c r="C51" s="35" t="s">
        <v>119</v>
      </c>
      <c r="D51" s="36"/>
      <c r="E51" s="37"/>
      <c r="F51" s="37"/>
    </row>
    <row r="52" spans="1:6" ht="188" thickBot="1">
      <c r="A52" s="39">
        <v>16</v>
      </c>
      <c r="B52" s="19" t="s">
        <v>122</v>
      </c>
      <c r="C52" s="19" t="s">
        <v>100</v>
      </c>
      <c r="D52" s="20" t="s">
        <v>12</v>
      </c>
      <c r="E52" s="21"/>
      <c r="F52" s="21"/>
    </row>
    <row r="53" spans="1:6" ht="86" thickBot="1">
      <c r="A53" s="34">
        <v>17</v>
      </c>
      <c r="B53" s="35" t="s">
        <v>106</v>
      </c>
      <c r="C53" s="35" t="s">
        <v>13</v>
      </c>
      <c r="D53" s="36" t="s">
        <v>14</v>
      </c>
      <c r="E53" s="37"/>
      <c r="F53" s="37"/>
    </row>
    <row r="54" spans="1:6" ht="103" thickBot="1">
      <c r="A54" s="39">
        <v>18</v>
      </c>
      <c r="B54" s="19" t="s">
        <v>105</v>
      </c>
      <c r="C54" s="19" t="s">
        <v>15</v>
      </c>
      <c r="D54" s="20" t="s">
        <v>77</v>
      </c>
      <c r="E54" s="21"/>
      <c r="F54" s="21"/>
    </row>
    <row r="55" spans="1:6" ht="71" thickBot="1">
      <c r="A55" s="39">
        <v>19</v>
      </c>
      <c r="B55" s="19" t="s">
        <v>128</v>
      </c>
      <c r="C55" s="19" t="s">
        <v>127</v>
      </c>
      <c r="D55" s="20"/>
      <c r="E55" s="21"/>
      <c r="F55" s="21"/>
    </row>
    <row r="56" spans="1:6" ht="103" thickBot="1">
      <c r="A56" s="39">
        <v>20</v>
      </c>
      <c r="B56" s="19" t="s">
        <v>116</v>
      </c>
      <c r="C56" s="19" t="s">
        <v>16</v>
      </c>
      <c r="D56" s="20" t="s">
        <v>77</v>
      </c>
      <c r="E56" s="21"/>
      <c r="F56" s="21"/>
    </row>
    <row r="57" spans="1:6" ht="103" thickBot="1">
      <c r="A57" s="39">
        <v>21</v>
      </c>
      <c r="B57" s="19" t="s">
        <v>107</v>
      </c>
      <c r="C57" s="19" t="s">
        <v>17</v>
      </c>
      <c r="D57" s="20" t="s">
        <v>77</v>
      </c>
      <c r="E57" s="21"/>
      <c r="F57" s="21"/>
    </row>
    <row r="58" spans="1:6" ht="29" thickBot="1">
      <c r="A58" s="34">
        <v>22</v>
      </c>
      <c r="B58" s="35" t="s">
        <v>108</v>
      </c>
      <c r="C58" s="35" t="s">
        <v>109</v>
      </c>
      <c r="D58" s="36"/>
      <c r="E58" s="37"/>
      <c r="F58" s="37"/>
    </row>
  </sheetData>
  <mergeCells count="12">
    <mergeCell ref="A31:A38"/>
    <mergeCell ref="B31:B38"/>
    <mergeCell ref="C31:C38"/>
    <mergeCell ref="E31:E38"/>
    <mergeCell ref="F31:F38"/>
    <mergeCell ref="E10:F10"/>
    <mergeCell ref="B20:C20"/>
    <mergeCell ref="B2:C2"/>
    <mergeCell ref="E2:F2"/>
    <mergeCell ref="E3:F3"/>
    <mergeCell ref="E4:F4"/>
    <mergeCell ref="E6:F6"/>
  </mergeCells>
  <conditionalFormatting sqref="C4:C17">
    <cfRule type="expression" dxfId="3" priority="1">
      <formula>C4=0</formula>
    </cfRule>
    <cfRule type="expression" dxfId="2" priority="2">
      <formula>ISNA(C4)</formula>
    </cfRule>
  </conditionalFormatting>
  <conditionalFormatting sqref="C21">
    <cfRule type="expression" dxfId="1" priority="3">
      <formula>C21=0</formula>
    </cfRule>
    <cfRule type="expression" dxfId="0" priority="4">
      <formula>ISNA(C21)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B38AE29DCA394E89221431FB0D1FF8" ma:contentTypeVersion="14" ma:contentTypeDescription="Create a new document." ma:contentTypeScope="" ma:versionID="cc66255c5708d1172fc2101981c7e77b">
  <xsd:schema xmlns:xsd="http://www.w3.org/2001/XMLSchema" xmlns:xs="http://www.w3.org/2001/XMLSchema" xmlns:p="http://schemas.microsoft.com/office/2006/metadata/properties" xmlns:ns2="e8d7c768-b4a4-4e4e-9f6b-d410e77e5ab0" xmlns:ns3="2baacafc-b2b3-4b85-9a7e-9f66743cd67a" targetNamespace="http://schemas.microsoft.com/office/2006/metadata/properties" ma:root="true" ma:fieldsID="eeffeb79afdcfa50ef759f37186cfe26" ns2:_="" ns3:_="">
    <xsd:import namespace="e8d7c768-b4a4-4e4e-9f6b-d410e77e5ab0"/>
    <xsd:import namespace="2baacafc-b2b3-4b85-9a7e-9f66743cd67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7c768-b4a4-4e4e-9f6b-d410e77e5a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OCR" ma:index="11" nillable="true" ma:displayName="Extracted Text" ma:hidden="true" ma:internalName="MediaServiceOCR"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hidden="true" ma:internalName="MediaServiceKeyPoint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hidden="true"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aacafc-b2b3-4b85-9a7e-9f66743cd67a"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CBF023-3AE4-4786-AB69-5B197B8739A4}">
  <ds:schemaRefs>
    <ds:schemaRef ds:uri="http://www.w3.org/XML/1998/namespace"/>
    <ds:schemaRef ds:uri="http://schemas.microsoft.com/office/2006/documentManagement/types"/>
    <ds:schemaRef ds:uri="http://purl.org/dc/terms/"/>
    <ds:schemaRef ds:uri="e8d7c768-b4a4-4e4e-9f6b-d410e77e5ab0"/>
    <ds:schemaRef ds:uri="http://purl.org/dc/dcmityp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2baacafc-b2b3-4b85-9a7e-9f66743cd67a"/>
  </ds:schemaRefs>
</ds:datastoreItem>
</file>

<file path=customXml/itemProps2.xml><?xml version="1.0" encoding="utf-8"?>
<ds:datastoreItem xmlns:ds="http://schemas.openxmlformats.org/officeDocument/2006/customXml" ds:itemID="{C2D193E1-8FFB-465D-A97D-510853FFCFDC}">
  <ds:schemaRefs>
    <ds:schemaRef ds:uri="http://schemas.microsoft.com/sharepoint/v3/contenttype/forms"/>
  </ds:schemaRefs>
</ds:datastoreItem>
</file>

<file path=customXml/itemProps3.xml><?xml version="1.0" encoding="utf-8"?>
<ds:datastoreItem xmlns:ds="http://schemas.openxmlformats.org/officeDocument/2006/customXml" ds:itemID="{BBA41E7A-244B-47B2-A0AE-5D85FB6819A9}"/>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TrackingSheet</vt:lpstr>
      <vt:lpstr>CC1</vt:lpstr>
      <vt:lpstr>CC2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Dennis Murphy</cp:lastModifiedBy>
  <dcterms:created xsi:type="dcterms:W3CDTF">2019-04-14T13:55:03Z</dcterms:created>
  <dcterms:modified xsi:type="dcterms:W3CDTF">2020-05-28T21:48:12Z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0x01010043B38AE29DCA394E89221431FB0D1FF8</vt:lpwstr>
  </property>
</Properties>
</file>